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 LIEU THU\Cong khai\2. Công khai NS quý II năm 2026\"/>
    </mc:Choice>
  </mc:AlternateContent>
  <xr:revisionPtr revIDLastSave="0" documentId="13_ncr:1_{10E32881-75FD-4B97-9C9F-5D88C31FDD4F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Sheet1" sheetId="1" state="hidden" r:id="rId1"/>
    <sheet name="Quý II.2026" sheetId="2" r:id="rId2"/>
  </sheets>
  <definedNames>
    <definedName name="_xlnm.Print_Area" localSheetId="1">'Quý II.2026'!$A$1:$G$31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D21" i="2"/>
  <c r="D20" i="2" s="1"/>
  <c r="D30" i="2" s="1"/>
  <c r="D9" i="2"/>
  <c r="D8" i="2" s="1"/>
  <c r="G22" i="2" l="1"/>
  <c r="G23" i="2"/>
  <c r="G24" i="2"/>
  <c r="G29" i="2"/>
  <c r="G31" i="2"/>
  <c r="G10" i="2"/>
  <c r="G12" i="2"/>
  <c r="G13" i="2"/>
  <c r="G14" i="2"/>
  <c r="G15" i="2"/>
  <c r="G16" i="2"/>
  <c r="J9" i="2"/>
  <c r="J8" i="2" s="1"/>
  <c r="J21" i="2"/>
  <c r="J20" i="2" s="1"/>
  <c r="J30" i="2" s="1"/>
  <c r="E21" i="2" l="1"/>
  <c r="G21" i="2" s="1"/>
  <c r="I22" i="2" l="1"/>
  <c r="I21" i="2" s="1"/>
  <c r="I9" i="2"/>
  <c r="I8" i="2" s="1"/>
  <c r="F12" i="2"/>
  <c r="F24" i="2"/>
  <c r="F23" i="2"/>
  <c r="H22" i="2"/>
  <c r="H21" i="2" s="1"/>
  <c r="H20" i="2" s="1"/>
  <c r="F10" i="2"/>
  <c r="H9" i="2"/>
  <c r="E9" i="2"/>
  <c r="C9" i="2"/>
  <c r="C8" i="2" s="1"/>
  <c r="G8" i="2" l="1"/>
  <c r="G9" i="2"/>
  <c r="I20" i="2"/>
  <c r="F9" i="2"/>
  <c r="F8" i="2"/>
  <c r="C21" i="2"/>
  <c r="C20" i="2" s="1"/>
  <c r="C30" i="2" s="1"/>
  <c r="H8" i="2"/>
  <c r="F22" i="2"/>
  <c r="F21" i="2" l="1"/>
  <c r="E20" i="2"/>
  <c r="G20" i="2" s="1"/>
  <c r="E30" i="2" l="1"/>
  <c r="G30" i="2" s="1"/>
  <c r="E34" i="2"/>
  <c r="F30" i="2"/>
  <c r="F20" i="2"/>
  <c r="E15" i="1" l="1"/>
  <c r="E17" i="1"/>
  <c r="E18" i="1"/>
  <c r="E19" i="1"/>
  <c r="C23" i="1"/>
  <c r="C22" i="1"/>
  <c r="E27" i="1"/>
  <c r="D9" i="1"/>
  <c r="D8" i="1" s="1"/>
  <c r="C21" i="1" l="1"/>
  <c r="D22" i="1"/>
  <c r="D21" i="1" l="1"/>
  <c r="D20" i="1" s="1"/>
  <c r="E10" i="1"/>
  <c r="F10" i="1"/>
  <c r="E22" i="1"/>
  <c r="E23" i="1"/>
  <c r="F23" i="1"/>
  <c r="E24" i="1"/>
  <c r="E25" i="1"/>
  <c r="E26" i="1"/>
  <c r="F28" i="1"/>
  <c r="E30" i="1"/>
  <c r="F30" i="1"/>
  <c r="C9" i="1"/>
  <c r="C8" i="1" s="1"/>
  <c r="C20" i="1"/>
  <c r="G22" i="1"/>
  <c r="G9" i="1"/>
  <c r="G8" i="1" s="1"/>
  <c r="F8" i="1" s="1"/>
  <c r="G21" i="1" l="1"/>
  <c r="G20" i="1" s="1"/>
  <c r="F22" i="1"/>
  <c r="C29" i="1"/>
  <c r="E8" i="1"/>
  <c r="E9" i="1"/>
  <c r="F9" i="1"/>
  <c r="F21" i="1"/>
  <c r="E21" i="1"/>
  <c r="E20" i="1"/>
  <c r="F20" i="1"/>
</calcChain>
</file>

<file path=xl/sharedStrings.xml><?xml version="1.0" encoding="utf-8"?>
<sst xmlns="http://schemas.openxmlformats.org/spreadsheetml/2006/main" count="105" uniqueCount="61">
  <si>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</si>
  <si>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</si>
  <si>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</si>
  <si>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</si>
  <si>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</si>
  <si>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</si>
  <si>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</si>
  <si>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</si>
  <si>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</si>
  <si>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</si>
  <si>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</si>
  <si>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</si>
  <si>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</si>
  <si>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</si>
  <si>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</si>
  <si>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</si>
  <si>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</si>
  <si>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</si>
  <si>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</si>
  <si>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</si>
  <si>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</si>
  <si>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</si>
  <si>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</si>
  <si>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</si>
  <si>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</si>
  <si>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</si>
  <si>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</si>
  <si>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</si>
  <si>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</si>
  <si>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</si>
  <si>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KHÁNH HÒA</t>
  </si>
  <si>
    <t>CÂN ĐỐI NGÂN SÁCH ĐỊA PHƯƠNG QUÝ I NĂM 2024</t>
  </si>
  <si>
    <t>ƯỚC THỰC HIỆN QUÝ
 (03 THÁNG, NĂM)</t>
  </si>
  <si>
    <t>III</t>
  </si>
  <si>
    <t>Thu bổ sung từ ngân sách cấp trên</t>
  </si>
  <si>
    <t>IV</t>
  </si>
  <si>
    <t>Thu từ ngân sách cấp dưới nộp lên</t>
  </si>
  <si>
    <t>V</t>
  </si>
  <si>
    <t>Nguồn tăng thu</t>
  </si>
  <si>
    <t>VI</t>
  </si>
  <si>
    <t>VII</t>
  </si>
  <si>
    <t>Nguồn tiết kiệm chi</t>
  </si>
  <si>
    <t>Nguồn cải cách tiền lương</t>
  </si>
  <si>
    <t>Chi tạo nguồn điều chỉnh tiền lương</t>
  </si>
  <si>
    <t>quý1.2023</t>
  </si>
  <si>
    <t>quý1.2024</t>
  </si>
  <si>
    <t>Các nhiệm vụ chi khác</t>
  </si>
  <si>
    <t>CHI TRẢ NỢ GỐC</t>
  </si>
  <si>
    <t>quý 2.2025</t>
  </si>
  <si>
    <t>E</t>
  </si>
  <si>
    <t>Tạm chi chưa đưa vào cân đối ns</t>
  </si>
  <si>
    <t>Các khoản chi khác</t>
  </si>
  <si>
    <t>F</t>
  </si>
  <si>
    <t>Biểu số 54 - TT26/2026/BTC</t>
  </si>
  <si>
    <t>CÂN ĐỐI NGÂN SÁCH ĐỊA PHƯƠNG QUÝ II NĂM 2026</t>
  </si>
  <si>
    <t>DỰ TOÁN</t>
  </si>
  <si>
    <t>CÙNG KỲ NĂM 2025</t>
  </si>
  <si>
    <t>QUÝ II</t>
  </si>
  <si>
    <t>LŨY KẾ ĐẾN QUÝ II</t>
  </si>
  <si>
    <t>ƯỚC THỰC HIỆN LŨY KẾ ĐẾN QUÝ II SO (%)</t>
  </si>
  <si>
    <t>ƯỚC THỰC 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</si>
</sst>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4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  <xf numFmtId="3" fontId="7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3" fontId="18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3" fontId="3" fillId="0" borderId="2" xfId="0" applyNumberFormat="1" applyFont="1" applyBorder="1"/>
    <xf numFmtId="0" fontId="14" fillId="0" borderId="2" xfId="0" applyFont="1" applyBorder="1" applyAlignment="1">
      <alignment horizontal="center"/>
    </xf>
    <xf numFmtId="0" fontId="14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7" fillId="0" borderId="0" xfId="0" applyFont="1"/>
    <xf numFmtId="0" fontId="4" fillId="0" borderId="4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5" fillId="0" borderId="5" xfId="0" applyFont="1" applyBorder="1"/>
    <xf numFmtId="0" fontId="20" fillId="0" borderId="3" xfId="0" applyFont="1" applyBorder="1"/>
    <xf numFmtId="0" fontId="20" fillId="0" borderId="6" xfId="0" applyFont="1" applyBorder="1"/>
    <xf numFmtId="3" fontId="4" fillId="0" borderId="4" xfId="0" applyNumberFormat="1" applyFont="1" applyBorder="1"/>
    <xf numFmtId="3" fontId="4" fillId="0" borderId="1" xfId="0" applyNumberFormat="1" applyFont="1" applyBorder="1"/>
    <xf numFmtId="3" fontId="18" fillId="0" borderId="2" xfId="0" applyNumberFormat="1" applyFont="1" applyBorder="1" applyAlignment="1">
      <alignment vertical="center"/>
    </xf>
    <xf numFmtId="3" fontId="23" fillId="0" borderId="2" xfId="0" applyNumberFormat="1" applyFont="1" applyBorder="1"/>
    <xf numFmtId="3" fontId="4" fillId="0" borderId="2" xfId="0" applyNumberFormat="1" applyFont="1" applyBorder="1"/>
    <xf numFmtId="3" fontId="4" fillId="0" borderId="4" xfId="11" applyFont="1" applyBorder="1" applyAlignment="1">
      <alignment vertical="center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4" fillId="0" borderId="4" xfId="0" applyNumberFormat="1" applyFont="1" applyBorder="1"/>
    <xf numFmtId="3" fontId="4" fillId="0" borderId="4" xfId="0" applyNumberFormat="1" applyFont="1" applyBorder="1" applyAlignment="1">
      <alignment vertical="center"/>
    </xf>
    <xf numFmtId="3" fontId="10" fillId="0" borderId="0" xfId="0" applyNumberFormat="1" applyFont="1"/>
    <xf numFmtId="3" fontId="8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6" applyFont="1" applyBorder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vertical="center"/>
    </xf>
  </cellXfs>
  <cellStyles count="12">
    <cellStyle name="Comma 2" xfId="1" xr:uid="{00000000-0005-0000-0000-000000000000}"/>
    <cellStyle name="Currency 2" xfId="2" xr:uid="{00000000-0005-0000-0000-000001000000}"/>
    <cellStyle name="HAI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_bao cao dinh ky tuan 201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opLeftCell="A4" zoomScaleNormal="100" workbookViewId="0">
      <selection activeCell="D9" sqref="D9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 customWidth="1"/>
    <col min="8" max="16384" width="12.85546875" style="3"/>
  </cols>
  <sheetData>
    <row r="1" spans="1:14" ht="21" customHeight="1">
      <c r="A1" s="1" t="s">
        <v>30</v>
      </c>
      <c r="B1" s="1"/>
      <c r="C1" s="1"/>
      <c r="D1" s="39" t="s">
        <v>19</v>
      </c>
      <c r="E1" s="40"/>
      <c r="F1" s="40"/>
    </row>
    <row r="2" spans="1:14" ht="33" customHeight="1">
      <c r="A2" s="2" t="s">
        <v>31</v>
      </c>
      <c r="B2" s="17"/>
      <c r="C2" s="18"/>
      <c r="D2" s="18"/>
      <c r="E2" s="18"/>
      <c r="F2" s="18"/>
    </row>
    <row r="3" spans="1:14" ht="12.75" customHeight="1">
      <c r="A3" s="41"/>
      <c r="B3" s="41"/>
      <c r="C3" s="41"/>
      <c r="D3" s="41"/>
      <c r="E3" s="41"/>
      <c r="F3" s="41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33" customHeight="1">
      <c r="A5" s="42" t="s">
        <v>1</v>
      </c>
      <c r="B5" s="42" t="s">
        <v>2</v>
      </c>
      <c r="C5" s="42" t="s">
        <v>20</v>
      </c>
      <c r="D5" s="42" t="s">
        <v>32</v>
      </c>
      <c r="E5" s="45" t="s">
        <v>21</v>
      </c>
      <c r="F5" s="46"/>
    </row>
    <row r="6" spans="1:14" s="19" customFormat="1" ht="16.5">
      <c r="A6" s="43"/>
      <c r="B6" s="43"/>
      <c r="C6" s="43"/>
      <c r="D6" s="43"/>
      <c r="E6" s="42" t="s">
        <v>20</v>
      </c>
      <c r="F6" s="42" t="s">
        <v>22</v>
      </c>
    </row>
    <row r="7" spans="1:14" s="19" customFormat="1" ht="30.75" customHeight="1">
      <c r="A7" s="44"/>
      <c r="B7" s="44"/>
      <c r="C7" s="44"/>
      <c r="D7" s="44"/>
      <c r="E7" s="47"/>
      <c r="F7" s="47"/>
      <c r="G7" s="19" t="s">
        <v>44</v>
      </c>
    </row>
    <row r="8" spans="1:14" s="5" customFormat="1" ht="24.95" customHeight="1">
      <c r="A8" s="6" t="s">
        <v>3</v>
      </c>
      <c r="B8" s="24" t="s">
        <v>23</v>
      </c>
      <c r="C8" s="28">
        <f>C9+SUM(C14:C19)</f>
        <v>16301018</v>
      </c>
      <c r="D8" s="28">
        <f>D9+D14+D15+D16</f>
        <v>6890706</v>
      </c>
      <c r="E8" s="31">
        <f t="shared" ref="E8" si="0">(D8/C8)*100</f>
        <v>42.271629906794779</v>
      </c>
      <c r="F8" s="31">
        <f t="shared" ref="F8" si="1">(D8/G8)*100</f>
        <v>156.24308570472357</v>
      </c>
      <c r="G8" s="28">
        <f>G9+G14</f>
        <v>4410247</v>
      </c>
    </row>
    <row r="9" spans="1:14" s="5" customFormat="1" ht="24.95" customHeight="1">
      <c r="A9" s="7" t="s">
        <v>5</v>
      </c>
      <c r="B9" s="8" t="s">
        <v>24</v>
      </c>
      <c r="C9" s="9">
        <f>SUM(C10:C14)</f>
        <v>13032040</v>
      </c>
      <c r="D9" s="9">
        <f>SUM(D10:D13)</f>
        <v>3478441</v>
      </c>
      <c r="E9" s="31">
        <f t="shared" ref="E9:E30" si="2">(D9/C9)*100</f>
        <v>26.691454292651034</v>
      </c>
      <c r="F9" s="31">
        <f t="shared" ref="F9:F30" si="3">(D9/G9)*100</f>
        <v>78.871795615982506</v>
      </c>
      <c r="G9" s="9">
        <f>SUM(G10:G14)+748411</f>
        <v>4410247</v>
      </c>
    </row>
    <row r="10" spans="1:14" s="5" customFormat="1" ht="24.95" customHeight="1">
      <c r="A10" s="13">
        <v>1</v>
      </c>
      <c r="B10" s="14" t="s">
        <v>17</v>
      </c>
      <c r="C10" s="30">
        <v>13032040</v>
      </c>
      <c r="D10" s="30">
        <v>3478441</v>
      </c>
      <c r="E10" s="12">
        <f t="shared" si="2"/>
        <v>26.691454292651034</v>
      </c>
      <c r="F10" s="12">
        <f t="shared" si="3"/>
        <v>94.991720000568023</v>
      </c>
      <c r="G10" s="30">
        <v>3661836</v>
      </c>
    </row>
    <row r="11" spans="1:14" s="5" customFormat="1" ht="24.95" customHeight="1">
      <c r="A11" s="13">
        <v>2</v>
      </c>
      <c r="B11" s="14" t="s">
        <v>25</v>
      </c>
      <c r="C11" s="12"/>
      <c r="D11" s="12"/>
      <c r="E11" s="12"/>
      <c r="F11" s="12"/>
      <c r="G11" s="12"/>
    </row>
    <row r="12" spans="1:14" s="5" customFormat="1" ht="24.95" customHeight="1">
      <c r="A12" s="13">
        <v>3</v>
      </c>
      <c r="B12" s="14" t="s">
        <v>26</v>
      </c>
      <c r="C12" s="12"/>
      <c r="D12" s="12"/>
      <c r="E12" s="12"/>
      <c r="F12" s="12"/>
      <c r="G12" s="12"/>
    </row>
    <row r="13" spans="1:14" s="5" customFormat="1" ht="24.95" customHeight="1">
      <c r="A13" s="13">
        <v>4</v>
      </c>
      <c r="B13" s="14" t="s">
        <v>18</v>
      </c>
      <c r="C13" s="12"/>
      <c r="D13" s="12"/>
      <c r="E13" s="12"/>
      <c r="F13" s="12"/>
      <c r="G13" s="12"/>
    </row>
    <row r="14" spans="1:14" s="16" customFormat="1" ht="24.95" customHeight="1">
      <c r="A14" s="7" t="s">
        <v>6</v>
      </c>
      <c r="B14" s="8" t="s">
        <v>7</v>
      </c>
      <c r="C14" s="31"/>
      <c r="D14" s="31">
        <v>2659447</v>
      </c>
      <c r="E14" s="31"/>
      <c r="F14" s="31"/>
      <c r="G14" s="31"/>
    </row>
    <row r="15" spans="1:14" s="16" customFormat="1" ht="24.95" customHeight="1">
      <c r="A15" s="7" t="s">
        <v>33</v>
      </c>
      <c r="B15" s="8" t="s">
        <v>34</v>
      </c>
      <c r="C15" s="31">
        <v>2389431</v>
      </c>
      <c r="D15" s="31">
        <v>715139</v>
      </c>
      <c r="E15" s="31">
        <f t="shared" ref="E15:E19" si="4">(D15/C15)*100</f>
        <v>29.929259309015411</v>
      </c>
      <c r="F15" s="31"/>
      <c r="G15" s="31"/>
    </row>
    <row r="16" spans="1:14" s="16" customFormat="1" ht="24.95" customHeight="1">
      <c r="A16" s="7" t="s">
        <v>35</v>
      </c>
      <c r="B16" s="8" t="s">
        <v>36</v>
      </c>
      <c r="C16" s="31"/>
      <c r="D16" s="31">
        <v>37679</v>
      </c>
      <c r="E16" s="31"/>
      <c r="F16" s="31"/>
      <c r="G16" s="31"/>
    </row>
    <row r="17" spans="1:7" s="16" customFormat="1" ht="24.95" customHeight="1">
      <c r="A17" s="7" t="s">
        <v>37</v>
      </c>
      <c r="B17" s="8" t="s">
        <v>38</v>
      </c>
      <c r="C17" s="31">
        <v>130000</v>
      </c>
      <c r="D17" s="31"/>
      <c r="E17" s="31">
        <f t="shared" si="4"/>
        <v>0</v>
      </c>
      <c r="F17" s="31"/>
      <c r="G17" s="31"/>
    </row>
    <row r="18" spans="1:7" s="16" customFormat="1" ht="24.95" customHeight="1">
      <c r="A18" s="7" t="s">
        <v>39</v>
      </c>
      <c r="B18" s="8" t="s">
        <v>41</v>
      </c>
      <c r="C18" s="31">
        <v>160000</v>
      </c>
      <c r="D18" s="31"/>
      <c r="E18" s="31">
        <f t="shared" si="4"/>
        <v>0</v>
      </c>
      <c r="F18" s="31"/>
      <c r="G18" s="31"/>
    </row>
    <row r="19" spans="1:7" s="16" customFormat="1" ht="24.95" customHeight="1">
      <c r="A19" s="7" t="s">
        <v>40</v>
      </c>
      <c r="B19" s="8" t="s">
        <v>42</v>
      </c>
      <c r="C19" s="31">
        <v>589547</v>
      </c>
      <c r="D19" s="31"/>
      <c r="E19" s="31">
        <f t="shared" si="4"/>
        <v>0</v>
      </c>
      <c r="F19" s="31"/>
      <c r="G19" s="31"/>
    </row>
    <row r="20" spans="1:7" s="5" customFormat="1" ht="24.95" customHeight="1">
      <c r="A20" s="7" t="s">
        <v>4</v>
      </c>
      <c r="B20" s="25" t="s">
        <v>8</v>
      </c>
      <c r="C20" s="9">
        <f>C21+C28</f>
        <v>17196618</v>
      </c>
      <c r="D20" s="9">
        <f>D21+D28</f>
        <v>4164246.1</v>
      </c>
      <c r="E20" s="31">
        <f t="shared" si="2"/>
        <v>24.21549458155086</v>
      </c>
      <c r="F20" s="31">
        <f t="shared" si="3"/>
        <v>144.84893503714403</v>
      </c>
      <c r="G20" s="9">
        <f>G21+G28</f>
        <v>2874889</v>
      </c>
    </row>
    <row r="21" spans="1:7" s="5" customFormat="1" ht="24.95" customHeight="1">
      <c r="A21" s="7" t="s">
        <v>5</v>
      </c>
      <c r="B21" s="8" t="s">
        <v>27</v>
      </c>
      <c r="C21" s="9">
        <f>SUM(C22:C27)</f>
        <v>17196618</v>
      </c>
      <c r="D21" s="9">
        <f>SUM(D22:D26)</f>
        <v>3981455.1</v>
      </c>
      <c r="E21" s="31">
        <f t="shared" si="2"/>
        <v>23.152547204339829</v>
      </c>
      <c r="F21" s="31">
        <f t="shared" si="3"/>
        <v>140.11245369708905</v>
      </c>
      <c r="G21" s="9">
        <f>SUM(G22:G26)</f>
        <v>2841614</v>
      </c>
    </row>
    <row r="22" spans="1:7" s="5" customFormat="1" ht="24.95" customHeight="1">
      <c r="A22" s="10">
        <v>1</v>
      </c>
      <c r="B22" s="11" t="s">
        <v>9</v>
      </c>
      <c r="C22" s="12">
        <f>7461826+207304</f>
        <v>7669130</v>
      </c>
      <c r="D22" s="12">
        <f>2165960-D29-D30</f>
        <v>2142873</v>
      </c>
      <c r="E22" s="12">
        <f t="shared" si="2"/>
        <v>27.941539653128842</v>
      </c>
      <c r="F22" s="12">
        <f t="shared" si="3"/>
        <v>163.40969230182637</v>
      </c>
      <c r="G22" s="12">
        <f>1341099-29749</f>
        <v>1311350</v>
      </c>
    </row>
    <row r="23" spans="1:7" s="5" customFormat="1" ht="24.95" customHeight="1">
      <c r="A23" s="10">
        <v>2</v>
      </c>
      <c r="B23" s="11" t="s">
        <v>10</v>
      </c>
      <c r="C23" s="12">
        <f>9018059+85261</f>
        <v>9103320</v>
      </c>
      <c r="D23" s="12">
        <v>1832881.1</v>
      </c>
      <c r="E23" s="12">
        <f t="shared" si="2"/>
        <v>20.134204883493055</v>
      </c>
      <c r="F23" s="12">
        <f t="shared" si="3"/>
        <v>119.77548318460083</v>
      </c>
      <c r="G23" s="12">
        <v>1530264</v>
      </c>
    </row>
    <row r="24" spans="1:7" s="5" customFormat="1" ht="24.95" customHeight="1">
      <c r="A24" s="10">
        <v>3</v>
      </c>
      <c r="B24" s="11" t="s">
        <v>11</v>
      </c>
      <c r="C24" s="12">
        <v>72300</v>
      </c>
      <c r="D24" s="12">
        <v>5701</v>
      </c>
      <c r="E24" s="12">
        <f t="shared" si="2"/>
        <v>7.8852005532503462</v>
      </c>
      <c r="F24" s="12"/>
      <c r="G24" s="12"/>
    </row>
    <row r="25" spans="1:7" s="5" customFormat="1" ht="24.95" customHeight="1">
      <c r="A25" s="10">
        <v>4</v>
      </c>
      <c r="B25" s="11" t="s">
        <v>12</v>
      </c>
      <c r="C25" s="12">
        <v>1170</v>
      </c>
      <c r="D25" s="12"/>
      <c r="E25" s="12">
        <f t="shared" si="2"/>
        <v>0</v>
      </c>
      <c r="F25" s="12"/>
      <c r="G25" s="12"/>
    </row>
    <row r="26" spans="1:7" s="5" customFormat="1" ht="24.95" customHeight="1">
      <c r="A26" s="10">
        <v>5</v>
      </c>
      <c r="B26" s="11" t="s">
        <v>13</v>
      </c>
      <c r="C26" s="12">
        <v>277597</v>
      </c>
      <c r="D26" s="12"/>
      <c r="E26" s="12">
        <f t="shared" si="2"/>
        <v>0</v>
      </c>
      <c r="F26" s="12"/>
      <c r="G26" s="12"/>
    </row>
    <row r="27" spans="1:7" s="5" customFormat="1" ht="24.95" customHeight="1">
      <c r="A27" s="10">
        <v>6</v>
      </c>
      <c r="B27" s="11" t="s">
        <v>43</v>
      </c>
      <c r="C27" s="12">
        <v>73101</v>
      </c>
      <c r="D27" s="12"/>
      <c r="E27" s="12">
        <f t="shared" si="2"/>
        <v>0</v>
      </c>
      <c r="F27" s="12"/>
      <c r="G27" s="12"/>
    </row>
    <row r="28" spans="1:7" s="5" customFormat="1" ht="24.95" customHeight="1">
      <c r="A28" s="7" t="s">
        <v>6</v>
      </c>
      <c r="B28" s="8" t="s">
        <v>28</v>
      </c>
      <c r="C28" s="31"/>
      <c r="D28" s="31">
        <v>182791</v>
      </c>
      <c r="E28" s="31"/>
      <c r="F28" s="31">
        <f t="shared" si="3"/>
        <v>549.33433508640121</v>
      </c>
      <c r="G28" s="29">
        <v>33275</v>
      </c>
    </row>
    <row r="29" spans="1:7" s="5" customFormat="1" ht="24.95" customHeight="1">
      <c r="A29" s="7" t="s">
        <v>14</v>
      </c>
      <c r="B29" s="25" t="s">
        <v>15</v>
      </c>
      <c r="C29" s="31">
        <f>C8-C20</f>
        <v>-895600</v>
      </c>
      <c r="D29" s="31">
        <v>1335</v>
      </c>
      <c r="E29" s="31"/>
      <c r="F29" s="31"/>
      <c r="G29" s="12"/>
    </row>
    <row r="30" spans="1:7" s="16" customFormat="1" ht="24.95" customHeight="1">
      <c r="A30" s="20" t="s">
        <v>16</v>
      </c>
      <c r="B30" s="26" t="s">
        <v>29</v>
      </c>
      <c r="C30" s="27">
        <v>47414</v>
      </c>
      <c r="D30" s="32">
        <v>21752</v>
      </c>
      <c r="E30" s="27">
        <f t="shared" si="2"/>
        <v>45.876745265111566</v>
      </c>
      <c r="F30" s="27">
        <f t="shared" si="3"/>
        <v>5191.4081145584723</v>
      </c>
      <c r="G30" s="27">
        <v>419</v>
      </c>
    </row>
    <row r="31" spans="1:7" ht="19.5" customHeight="1">
      <c r="A31" s="15"/>
      <c r="B31" s="15"/>
      <c r="C31" s="5"/>
      <c r="D31" s="5"/>
      <c r="E31" s="5"/>
      <c r="F31" s="5"/>
    </row>
    <row r="32" spans="1:7" ht="18.75">
      <c r="A32" s="5"/>
      <c r="B32" s="15"/>
      <c r="C32" s="5"/>
      <c r="D32" s="5"/>
      <c r="E32" s="5"/>
      <c r="F32" s="5"/>
    </row>
    <row r="33" spans="1:6" ht="11.25" customHeight="1">
      <c r="A33" s="5"/>
      <c r="B33" s="5"/>
      <c r="C33" s="5"/>
      <c r="D33" s="5"/>
      <c r="E33" s="5"/>
      <c r="F33" s="5"/>
    </row>
    <row r="34" spans="1:6" ht="18.75">
      <c r="A34" s="5"/>
      <c r="B34" s="5"/>
      <c r="C34" s="5"/>
      <c r="D34" s="5"/>
      <c r="E34" s="5"/>
      <c r="F34" s="5"/>
    </row>
    <row r="35" spans="1:6" ht="18.75">
      <c r="A35" s="5"/>
      <c r="B35" s="5"/>
      <c r="C35" s="5"/>
      <c r="D35" s="5"/>
      <c r="E35" s="5"/>
      <c r="F35" s="5"/>
    </row>
    <row r="36" spans="1:6" ht="18.75">
      <c r="A36" s="5"/>
      <c r="B36" s="5"/>
      <c r="C36" s="5"/>
      <c r="D36" s="5"/>
      <c r="E36" s="5"/>
      <c r="F36" s="5"/>
    </row>
    <row r="37" spans="1:6" ht="18.75">
      <c r="A37" s="5"/>
      <c r="B37" s="5"/>
      <c r="C37" s="5"/>
      <c r="D37" s="5"/>
      <c r="E37" s="5"/>
      <c r="F37" s="5"/>
    </row>
    <row r="38" spans="1:6" ht="18.75">
      <c r="A38" s="5"/>
      <c r="B38" s="5"/>
      <c r="C38" s="5"/>
      <c r="D38" s="5"/>
      <c r="E38" s="5"/>
      <c r="F38" s="5"/>
    </row>
    <row r="39" spans="1:6" ht="18.75">
      <c r="A39" s="5"/>
      <c r="B39" s="5"/>
      <c r="C39" s="5"/>
      <c r="D39" s="5"/>
      <c r="E39" s="5"/>
      <c r="F39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B05C-B14E-4343-9183-B72E4D9D80EB}">
  <dimension ref="A1:O40"/>
  <sheetViews>
    <sheetView tabSelected="1" view="pageBreakPreview" zoomScale="80" zoomScaleNormal="85" zoomScaleSheetLayoutView="80" workbookViewId="0">
      <selection activeCell="E8" sqref="E8"/>
    </sheetView>
  </sheetViews>
  <sheetFormatPr defaultColWidth="12.85546875" defaultRowHeight="15.75"/>
  <cols>
    <col min="1" max="1" width="7.28515625" style="3" customWidth="1"/>
    <col min="2" max="2" width="68" style="3" customWidth="1"/>
    <col min="3" max="3" width="16.28515625" style="3" customWidth="1"/>
    <col min="4" max="4" width="14.7109375" style="3" customWidth="1"/>
    <col min="5" max="5" width="16.28515625" style="3" customWidth="1"/>
    <col min="6" max="7" width="13.42578125" style="3" customWidth="1"/>
    <col min="8" max="9" width="12.85546875" style="3" hidden="1" customWidth="1"/>
    <col min="10" max="10" width="14.28515625" style="3" hidden="1" customWidth="1"/>
    <col min="11" max="16384" width="12.85546875" style="3"/>
  </cols>
  <sheetData>
    <row r="1" spans="1:15" ht="21" customHeight="1">
      <c r="A1" s="1" t="s">
        <v>30</v>
      </c>
      <c r="B1" s="1"/>
      <c r="C1" s="1"/>
      <c r="D1" s="1"/>
      <c r="E1" s="39" t="s">
        <v>53</v>
      </c>
      <c r="F1" s="40"/>
      <c r="G1" s="40"/>
    </row>
    <row r="2" spans="1:15" ht="33" customHeight="1">
      <c r="A2" s="2" t="s">
        <v>54</v>
      </c>
      <c r="B2" s="17"/>
      <c r="C2" s="18"/>
      <c r="D2" s="18"/>
      <c r="E2" s="18"/>
      <c r="F2" s="18"/>
      <c r="G2" s="18"/>
    </row>
    <row r="3" spans="1:15" ht="12.75" customHeight="1">
      <c r="A3" s="41"/>
      <c r="B3" s="41"/>
      <c r="C3" s="41"/>
      <c r="D3" s="41"/>
      <c r="E3" s="41"/>
      <c r="F3" s="41"/>
      <c r="G3" s="41"/>
      <c r="H3" s="4"/>
      <c r="I3" s="4"/>
      <c r="J3" s="4"/>
      <c r="K3" s="4"/>
      <c r="L3" s="4"/>
      <c r="M3" s="4"/>
      <c r="N3" s="4"/>
      <c r="O3" s="4"/>
    </row>
    <row r="4" spans="1:15" ht="19.5" customHeight="1">
      <c r="A4" s="22"/>
      <c r="B4" s="22"/>
      <c r="C4" s="22"/>
      <c r="D4" s="22"/>
      <c r="E4" s="22"/>
      <c r="F4" s="22"/>
      <c r="G4" s="21" t="s">
        <v>0</v>
      </c>
      <c r="H4" s="23"/>
      <c r="I4" s="23"/>
      <c r="J4" s="23"/>
      <c r="K4" s="4"/>
      <c r="L4" s="4"/>
      <c r="M4" s="4"/>
      <c r="N4" s="4"/>
      <c r="O4" s="4"/>
    </row>
    <row r="5" spans="1:15" s="19" customFormat="1" ht="33" customHeight="1">
      <c r="A5" s="42" t="s">
        <v>1</v>
      </c>
      <c r="B5" s="42" t="s">
        <v>2</v>
      </c>
      <c r="C5" s="42" t="s">
        <v>55</v>
      </c>
      <c r="D5" s="45" t="s">
        <v>60</v>
      </c>
      <c r="E5" s="46"/>
      <c r="F5" s="48" t="s">
        <v>59</v>
      </c>
      <c r="G5" s="49"/>
    </row>
    <row r="6" spans="1:15" s="19" customFormat="1" ht="16.5">
      <c r="A6" s="43"/>
      <c r="B6" s="43"/>
      <c r="C6" s="43"/>
      <c r="D6" s="42" t="s">
        <v>57</v>
      </c>
      <c r="E6" s="42" t="s">
        <v>58</v>
      </c>
      <c r="F6" s="42" t="s">
        <v>55</v>
      </c>
      <c r="G6" s="42" t="s">
        <v>56</v>
      </c>
    </row>
    <row r="7" spans="1:15" s="19" customFormat="1" ht="30.75" customHeight="1">
      <c r="A7" s="44"/>
      <c r="B7" s="44"/>
      <c r="C7" s="44"/>
      <c r="D7" s="43"/>
      <c r="E7" s="43"/>
      <c r="F7" s="47"/>
      <c r="G7" s="47"/>
      <c r="H7" s="19" t="s">
        <v>44</v>
      </c>
      <c r="I7" s="19" t="s">
        <v>45</v>
      </c>
      <c r="J7" s="19" t="s">
        <v>48</v>
      </c>
    </row>
    <row r="8" spans="1:15" s="5" customFormat="1" ht="24.95" customHeight="1">
      <c r="A8" s="6" t="s">
        <v>3</v>
      </c>
      <c r="B8" s="24" t="s">
        <v>23</v>
      </c>
      <c r="C8" s="28">
        <f>C9+SUM(C14:C19)</f>
        <v>37625000</v>
      </c>
      <c r="D8" s="28">
        <f>D9+D14+D15+D16</f>
        <v>46866165</v>
      </c>
      <c r="E8" s="28">
        <f>E9+E14+E15+E16</f>
        <v>70122222</v>
      </c>
      <c r="F8" s="33">
        <f t="shared" ref="F8:F30" si="0">(E8/C8)*100</f>
        <v>186.3713541528239</v>
      </c>
      <c r="G8" s="33">
        <f>(E8/J8)*100</f>
        <v>153.08676404265665</v>
      </c>
      <c r="H8" s="28">
        <f>H9+H14</f>
        <v>4410247</v>
      </c>
      <c r="I8" s="28">
        <f>I9+I14+I15+I16</f>
        <v>6890706</v>
      </c>
      <c r="J8" s="28">
        <f>J9+J14+J15+J16</f>
        <v>45805542</v>
      </c>
    </row>
    <row r="9" spans="1:15" s="5" customFormat="1" ht="24.95" customHeight="1">
      <c r="A9" s="7" t="s">
        <v>5</v>
      </c>
      <c r="B9" s="8" t="s">
        <v>24</v>
      </c>
      <c r="C9" s="9">
        <f>SUM(C10:C14)</f>
        <v>37625000</v>
      </c>
      <c r="D9" s="9">
        <f>SUM(D10:D13)</f>
        <v>13444947</v>
      </c>
      <c r="E9" s="9">
        <f>SUM(E10:E13)</f>
        <v>28056308</v>
      </c>
      <c r="F9" s="33">
        <f t="shared" si="0"/>
        <v>74.568260465116282</v>
      </c>
      <c r="G9" s="33">
        <f>(E9/J9)*100</f>
        <v>181.95309220878875</v>
      </c>
      <c r="H9" s="9">
        <f>SUM(H10:H14)+748411</f>
        <v>4410247</v>
      </c>
      <c r="I9" s="9">
        <f>SUM(I10:I13)</f>
        <v>3478441</v>
      </c>
      <c r="J9" s="9">
        <f>SUM(J10:J13)</f>
        <v>15419528</v>
      </c>
    </row>
    <row r="10" spans="1:15" s="5" customFormat="1" ht="24.95" customHeight="1">
      <c r="A10" s="13">
        <v>1</v>
      </c>
      <c r="B10" s="14" t="s">
        <v>17</v>
      </c>
      <c r="C10" s="30">
        <v>36110000</v>
      </c>
      <c r="D10" s="30">
        <v>12811996</v>
      </c>
      <c r="E10" s="30">
        <v>26837627</v>
      </c>
      <c r="F10" s="34">
        <f t="shared" si="0"/>
        <v>74.321869288285797</v>
      </c>
      <c r="G10" s="33">
        <f t="shared" ref="G10:G31" si="1">(E10/J10)*100</f>
        <v>185.09600566261781</v>
      </c>
      <c r="H10" s="30">
        <v>3661836</v>
      </c>
      <c r="I10" s="30">
        <v>3478441</v>
      </c>
      <c r="J10" s="37">
        <v>14499301</v>
      </c>
    </row>
    <row r="11" spans="1:15" s="5" customFormat="1" ht="24.95" customHeight="1">
      <c r="A11" s="13">
        <v>2</v>
      </c>
      <c r="B11" s="14" t="s">
        <v>25</v>
      </c>
      <c r="C11" s="12">
        <v>0</v>
      </c>
      <c r="D11" s="12">
        <v>0</v>
      </c>
      <c r="E11" s="12">
        <v>0</v>
      </c>
      <c r="F11" s="34"/>
      <c r="G11" s="33"/>
      <c r="H11" s="12"/>
      <c r="I11" s="12"/>
      <c r="J11" s="37"/>
    </row>
    <row r="12" spans="1:15" s="5" customFormat="1" ht="24.95" customHeight="1">
      <c r="A12" s="13">
        <v>3</v>
      </c>
      <c r="B12" s="14" t="s">
        <v>26</v>
      </c>
      <c r="C12" s="12">
        <v>1515000</v>
      </c>
      <c r="D12" s="12">
        <v>630915</v>
      </c>
      <c r="E12" s="12">
        <v>1215733</v>
      </c>
      <c r="F12" s="34">
        <f t="shared" si="0"/>
        <v>80.246402640264023</v>
      </c>
      <c r="G12" s="34">
        <f t="shared" si="1"/>
        <v>136.46106581988346</v>
      </c>
      <c r="H12" s="12"/>
      <c r="I12" s="12"/>
      <c r="J12" s="37">
        <v>890901</v>
      </c>
    </row>
    <row r="13" spans="1:15" s="5" customFormat="1" ht="24.95" customHeight="1">
      <c r="A13" s="13">
        <v>4</v>
      </c>
      <c r="B13" s="14" t="s">
        <v>18</v>
      </c>
      <c r="C13" s="12">
        <v>0</v>
      </c>
      <c r="D13" s="12">
        <v>2036</v>
      </c>
      <c r="E13" s="12">
        <v>2948</v>
      </c>
      <c r="F13" s="34"/>
      <c r="G13" s="34">
        <f t="shared" si="1"/>
        <v>10.052513128282071</v>
      </c>
      <c r="H13" s="12"/>
      <c r="I13" s="12"/>
      <c r="J13" s="37">
        <v>29326</v>
      </c>
    </row>
    <row r="14" spans="1:15" s="16" customFormat="1" ht="24.95" customHeight="1">
      <c r="A14" s="7" t="s">
        <v>6</v>
      </c>
      <c r="B14" s="8" t="s">
        <v>7</v>
      </c>
      <c r="C14" s="31"/>
      <c r="D14" s="31">
        <v>30542440</v>
      </c>
      <c r="E14" s="31">
        <v>31418274</v>
      </c>
      <c r="F14" s="33"/>
      <c r="G14" s="34">
        <f t="shared" si="1"/>
        <v>181.01288321371635</v>
      </c>
      <c r="H14" s="31"/>
      <c r="I14" s="31">
        <v>2659447</v>
      </c>
      <c r="J14" s="38">
        <v>17356927</v>
      </c>
    </row>
    <row r="15" spans="1:15" s="16" customFormat="1" ht="24.95" customHeight="1">
      <c r="A15" s="7" t="s">
        <v>33</v>
      </c>
      <c r="B15" s="8" t="s">
        <v>34</v>
      </c>
      <c r="C15" s="31"/>
      <c r="D15" s="31">
        <v>3052990</v>
      </c>
      <c r="E15" s="31">
        <v>10641287</v>
      </c>
      <c r="F15" s="33"/>
      <c r="G15" s="34">
        <f t="shared" si="1"/>
        <v>82.75990018061097</v>
      </c>
      <c r="H15" s="31"/>
      <c r="I15" s="31">
        <v>715139</v>
      </c>
      <c r="J15" s="38">
        <v>12858023</v>
      </c>
    </row>
    <row r="16" spans="1:15" s="16" customFormat="1" ht="24.95" customHeight="1">
      <c r="A16" s="7" t="s">
        <v>35</v>
      </c>
      <c r="B16" s="8" t="s">
        <v>36</v>
      </c>
      <c r="C16" s="31"/>
      <c r="D16" s="31">
        <v>-174212</v>
      </c>
      <c r="E16" s="31">
        <v>6353</v>
      </c>
      <c r="F16" s="33"/>
      <c r="G16" s="34">
        <f t="shared" si="1"/>
        <v>3.7138147126221766</v>
      </c>
      <c r="H16" s="31"/>
      <c r="I16" s="31">
        <v>37679</v>
      </c>
      <c r="J16" s="38">
        <v>171064</v>
      </c>
    </row>
    <row r="17" spans="1:10" s="16" customFormat="1" ht="24.95" customHeight="1">
      <c r="A17" s="7" t="s">
        <v>37</v>
      </c>
      <c r="B17" s="8" t="s">
        <v>38</v>
      </c>
      <c r="C17" s="31"/>
      <c r="D17" s="31"/>
      <c r="E17" s="31"/>
      <c r="F17" s="33"/>
      <c r="G17" s="34"/>
      <c r="H17" s="31"/>
      <c r="I17" s="31"/>
      <c r="J17" s="38"/>
    </row>
    <row r="18" spans="1:10" s="16" customFormat="1" ht="24.95" customHeight="1">
      <c r="A18" s="7" t="s">
        <v>39</v>
      </c>
      <c r="B18" s="8" t="s">
        <v>41</v>
      </c>
      <c r="C18" s="31"/>
      <c r="D18" s="31"/>
      <c r="E18" s="31"/>
      <c r="F18" s="33"/>
      <c r="G18" s="34"/>
      <c r="H18" s="31"/>
      <c r="I18" s="31"/>
      <c r="J18" s="38"/>
    </row>
    <row r="19" spans="1:10" s="16" customFormat="1" ht="24.95" customHeight="1">
      <c r="A19" s="7" t="s">
        <v>40</v>
      </c>
      <c r="B19" s="8" t="s">
        <v>42</v>
      </c>
      <c r="C19" s="31"/>
      <c r="D19" s="31"/>
      <c r="E19" s="31"/>
      <c r="F19" s="33"/>
      <c r="G19" s="34"/>
      <c r="H19" s="31"/>
      <c r="I19" s="31"/>
      <c r="J19" s="38"/>
    </row>
    <row r="20" spans="1:10" s="5" customFormat="1" ht="24.95" customHeight="1">
      <c r="A20" s="7" t="s">
        <v>4</v>
      </c>
      <c r="B20" s="25" t="s">
        <v>8</v>
      </c>
      <c r="C20" s="9">
        <f>C21+C29</f>
        <v>36319842</v>
      </c>
      <c r="D20" s="9">
        <f>D21+D29</f>
        <v>10245731</v>
      </c>
      <c r="E20" s="9">
        <f>E21+E29</f>
        <v>22487604</v>
      </c>
      <c r="F20" s="33">
        <f t="shared" si="0"/>
        <v>61.915478597070994</v>
      </c>
      <c r="G20" s="33">
        <f t="shared" si="1"/>
        <v>80.823572490690822</v>
      </c>
      <c r="H20" s="9">
        <f>H21+H29</f>
        <v>2874889</v>
      </c>
      <c r="I20" s="9">
        <f>I21+I29</f>
        <v>4164246.1</v>
      </c>
      <c r="J20" s="9">
        <f>J21+J29</f>
        <v>27823076</v>
      </c>
    </row>
    <row r="21" spans="1:10" s="5" customFormat="1" ht="24.95" customHeight="1">
      <c r="A21" s="7" t="s">
        <v>5</v>
      </c>
      <c r="B21" s="8" t="s">
        <v>27</v>
      </c>
      <c r="C21" s="9">
        <f>SUM(C22:C27)</f>
        <v>36319842</v>
      </c>
      <c r="D21" s="9">
        <f>SUM(D22:D28)</f>
        <v>10245731</v>
      </c>
      <c r="E21" s="9">
        <f>SUM(E22:E28)</f>
        <v>22487604</v>
      </c>
      <c r="F21" s="33">
        <f t="shared" si="0"/>
        <v>61.915478597070994</v>
      </c>
      <c r="G21" s="33">
        <f t="shared" si="1"/>
        <v>118.90927059711875</v>
      </c>
      <c r="H21" s="9">
        <f>SUM(H22:H26)</f>
        <v>2841614</v>
      </c>
      <c r="I21" s="9">
        <f>SUM(I22:I26)</f>
        <v>3981455.1</v>
      </c>
      <c r="J21" s="9">
        <f>SUM(J22:J28)</f>
        <v>18911565</v>
      </c>
    </row>
    <row r="22" spans="1:10" s="5" customFormat="1" ht="24.95" customHeight="1">
      <c r="A22" s="10">
        <v>1</v>
      </c>
      <c r="B22" s="11" t="s">
        <v>9</v>
      </c>
      <c r="C22" s="12">
        <v>15411945</v>
      </c>
      <c r="D22" s="12">
        <v>5819838</v>
      </c>
      <c r="E22" s="12">
        <v>14559988</v>
      </c>
      <c r="F22" s="34">
        <f t="shared" si="0"/>
        <v>94.47209940082189</v>
      </c>
      <c r="G22" s="34">
        <f t="shared" si="1"/>
        <v>161.11692184981854</v>
      </c>
      <c r="H22" s="12">
        <f>1341099-29749</f>
        <v>1311350</v>
      </c>
      <c r="I22" s="12">
        <f>2165960-I30-I31</f>
        <v>2142873</v>
      </c>
      <c r="J22" s="37">
        <v>9036908</v>
      </c>
    </row>
    <row r="23" spans="1:10" s="5" customFormat="1" ht="24.95" customHeight="1">
      <c r="A23" s="10">
        <v>2</v>
      </c>
      <c r="B23" s="11" t="s">
        <v>10</v>
      </c>
      <c r="C23" s="12">
        <v>18402174</v>
      </c>
      <c r="D23" s="12">
        <v>4177017</v>
      </c>
      <c r="E23" s="12">
        <v>7675280</v>
      </c>
      <c r="F23" s="34">
        <f t="shared" si="0"/>
        <v>41.708550304980271</v>
      </c>
      <c r="G23" s="34">
        <f t="shared" si="1"/>
        <v>77.924005596516196</v>
      </c>
      <c r="H23" s="12">
        <v>1530264</v>
      </c>
      <c r="I23" s="12">
        <v>1832881.1</v>
      </c>
      <c r="J23" s="37">
        <v>9849699</v>
      </c>
    </row>
    <row r="24" spans="1:10" s="5" customFormat="1" ht="24.95" customHeight="1">
      <c r="A24" s="10">
        <v>3</v>
      </c>
      <c r="B24" s="11" t="s">
        <v>11</v>
      </c>
      <c r="C24" s="12">
        <v>92200</v>
      </c>
      <c r="D24" s="12">
        <v>11756</v>
      </c>
      <c r="E24" s="12">
        <v>15216</v>
      </c>
      <c r="F24" s="34">
        <f t="shared" si="0"/>
        <v>16.503253796095443</v>
      </c>
      <c r="G24" s="34">
        <f t="shared" si="1"/>
        <v>64.86486486486487</v>
      </c>
      <c r="H24" s="12"/>
      <c r="I24" s="12">
        <v>5701</v>
      </c>
      <c r="J24" s="37">
        <v>23458</v>
      </c>
    </row>
    <row r="25" spans="1:10" s="5" customFormat="1" ht="24.95" customHeight="1">
      <c r="A25" s="10">
        <v>4</v>
      </c>
      <c r="B25" s="11" t="s">
        <v>12</v>
      </c>
      <c r="C25" s="12">
        <v>2170</v>
      </c>
      <c r="D25" s="12">
        <v>0</v>
      </c>
      <c r="E25" s="12">
        <v>0</v>
      </c>
      <c r="F25" s="34"/>
      <c r="G25" s="34"/>
      <c r="H25" s="12"/>
      <c r="I25" s="12"/>
      <c r="J25" s="37">
        <v>1000</v>
      </c>
    </row>
    <row r="26" spans="1:10" s="5" customFormat="1" ht="24.95" customHeight="1">
      <c r="A26" s="10">
        <v>5</v>
      </c>
      <c r="B26" s="11" t="s">
        <v>13</v>
      </c>
      <c r="C26" s="12">
        <v>838000</v>
      </c>
      <c r="D26" s="12">
        <v>0</v>
      </c>
      <c r="E26" s="12">
        <v>0</v>
      </c>
      <c r="F26" s="34"/>
      <c r="G26" s="34"/>
      <c r="H26" s="12"/>
      <c r="I26" s="12"/>
      <c r="J26" s="37"/>
    </row>
    <row r="27" spans="1:10" s="5" customFormat="1" ht="24.95" customHeight="1">
      <c r="A27" s="10">
        <v>6</v>
      </c>
      <c r="B27" s="11" t="s">
        <v>43</v>
      </c>
      <c r="C27" s="12">
        <v>1573353</v>
      </c>
      <c r="D27" s="12">
        <v>0</v>
      </c>
      <c r="E27" s="12">
        <v>0</v>
      </c>
      <c r="F27" s="34"/>
      <c r="G27" s="34"/>
      <c r="H27" s="12"/>
      <c r="I27" s="12"/>
      <c r="J27" s="37"/>
    </row>
    <row r="28" spans="1:10" s="5" customFormat="1" ht="24.95" customHeight="1">
      <c r="A28" s="10">
        <v>7</v>
      </c>
      <c r="B28" s="11" t="s">
        <v>46</v>
      </c>
      <c r="C28" s="12"/>
      <c r="D28" s="12">
        <v>237120</v>
      </c>
      <c r="E28" s="12">
        <v>237120</v>
      </c>
      <c r="F28" s="34"/>
      <c r="G28" s="34"/>
      <c r="H28" s="12"/>
      <c r="I28" s="12"/>
      <c r="J28" s="37">
        <v>500</v>
      </c>
    </row>
    <row r="29" spans="1:10" s="5" customFormat="1" ht="24.95" customHeight="1">
      <c r="A29" s="7" t="s">
        <v>6</v>
      </c>
      <c r="B29" s="8" t="s">
        <v>28</v>
      </c>
      <c r="C29" s="31">
        <v>0</v>
      </c>
      <c r="D29" s="31">
        <v>0</v>
      </c>
      <c r="E29" s="31">
        <v>0</v>
      </c>
      <c r="F29" s="34"/>
      <c r="G29" s="33">
        <f t="shared" si="1"/>
        <v>0</v>
      </c>
      <c r="H29" s="29">
        <v>33275</v>
      </c>
      <c r="I29" s="31">
        <v>182791</v>
      </c>
      <c r="J29" s="37">
        <v>8911511</v>
      </c>
    </row>
    <row r="30" spans="1:10" s="5" customFormat="1" ht="24.95" customHeight="1">
      <c r="A30" s="7" t="s">
        <v>14</v>
      </c>
      <c r="B30" s="25" t="s">
        <v>15</v>
      </c>
      <c r="C30" s="31">
        <f>C8-C20</f>
        <v>1305158</v>
      </c>
      <c r="D30" s="31">
        <f>D8-D20</f>
        <v>36620434</v>
      </c>
      <c r="E30" s="31">
        <f>E8-E20</f>
        <v>47634618</v>
      </c>
      <c r="F30" s="33">
        <f t="shared" si="0"/>
        <v>3649.7204169916595</v>
      </c>
      <c r="G30" s="33">
        <f t="shared" si="1"/>
        <v>264.8948036381662</v>
      </c>
      <c r="H30" s="12"/>
      <c r="I30" s="31">
        <v>1335</v>
      </c>
      <c r="J30" s="31">
        <f>J8-J20</f>
        <v>17982466</v>
      </c>
    </row>
    <row r="31" spans="1:10" s="16" customFormat="1" ht="24.95" customHeight="1">
      <c r="A31" s="20" t="s">
        <v>16</v>
      </c>
      <c r="B31" s="26" t="s">
        <v>47</v>
      </c>
      <c r="C31" s="27"/>
      <c r="D31" s="36">
        <v>23260</v>
      </c>
      <c r="E31" s="32">
        <v>23679</v>
      </c>
      <c r="F31" s="35"/>
      <c r="G31" s="50">
        <f t="shared" si="1"/>
        <v>33.866815412340166</v>
      </c>
      <c r="H31" s="36">
        <v>419</v>
      </c>
      <c r="I31" s="32">
        <v>21752</v>
      </c>
      <c r="J31" s="38">
        <v>69918</v>
      </c>
    </row>
    <row r="32" spans="1:10" ht="19.5" hidden="1" customHeight="1">
      <c r="A32" s="20" t="s">
        <v>49</v>
      </c>
      <c r="B32" s="26" t="s">
        <v>50</v>
      </c>
      <c r="C32" s="27"/>
      <c r="D32" s="27"/>
      <c r="E32" s="32">
        <v>5421</v>
      </c>
      <c r="F32" s="35"/>
      <c r="G32" s="35"/>
      <c r="H32" s="36"/>
      <c r="I32" s="32"/>
    </row>
    <row r="33" spans="1:9" hidden="1">
      <c r="A33" s="20" t="s">
        <v>52</v>
      </c>
      <c r="B33" s="26" t="s">
        <v>51</v>
      </c>
      <c r="C33" s="27"/>
      <c r="D33" s="27"/>
      <c r="E33" s="32">
        <v>269</v>
      </c>
      <c r="F33" s="35"/>
      <c r="G33" s="35"/>
      <c r="H33" s="36"/>
      <c r="I33" s="32"/>
    </row>
    <row r="34" spans="1:9" ht="17.25" hidden="1" customHeight="1">
      <c r="A34" s="5"/>
      <c r="B34" s="5"/>
      <c r="C34" s="5"/>
      <c r="D34" s="5"/>
      <c r="E34" s="38">
        <f>E33+E32+E31+E20</f>
        <v>22516973</v>
      </c>
      <c r="F34" s="5"/>
      <c r="G34" s="5"/>
    </row>
    <row r="35" spans="1:9" ht="18.75">
      <c r="A35" s="5"/>
      <c r="B35" s="5"/>
      <c r="C35" s="5"/>
      <c r="D35" s="5"/>
      <c r="F35" s="5"/>
      <c r="G35" s="5"/>
    </row>
    <row r="36" spans="1:9" ht="18.75">
      <c r="A36" s="5"/>
      <c r="B36" s="5"/>
      <c r="C36" s="5"/>
      <c r="D36" s="5"/>
      <c r="E36" s="5"/>
      <c r="F36" s="5"/>
      <c r="G36" s="5"/>
    </row>
    <row r="37" spans="1:9" ht="18.75">
      <c r="A37" s="5"/>
      <c r="B37" s="5"/>
      <c r="C37" s="5"/>
      <c r="D37" s="5"/>
      <c r="E37" s="5"/>
      <c r="F37" s="5"/>
      <c r="G37" s="5"/>
    </row>
    <row r="38" spans="1:9" ht="18.75">
      <c r="A38" s="5"/>
      <c r="B38" s="5"/>
      <c r="C38" s="5"/>
      <c r="D38" s="5"/>
      <c r="E38" s="5"/>
      <c r="F38" s="5"/>
      <c r="G38" s="5"/>
    </row>
    <row r="39" spans="1:9" ht="18.75">
      <c r="A39" s="5"/>
      <c r="B39" s="5"/>
      <c r="C39" s="5"/>
      <c r="D39" s="5"/>
      <c r="E39" s="5"/>
      <c r="F39" s="5"/>
      <c r="G39" s="5"/>
    </row>
    <row r="40" spans="1:9" ht="18.75">
      <c r="A40" s="5"/>
      <c r="B40" s="5"/>
      <c r="C40" s="5"/>
      <c r="D40" s="5"/>
      <c r="E40" s="5"/>
      <c r="F40" s="5"/>
      <c r="G40" s="5"/>
    </row>
  </sheetData>
  <mergeCells count="11">
    <mergeCell ref="E1:G1"/>
    <mergeCell ref="A3:G3"/>
    <mergeCell ref="A5:A7"/>
    <mergeCell ref="B5:B7"/>
    <mergeCell ref="C5:C7"/>
    <mergeCell ref="F5:G5"/>
    <mergeCell ref="F6:F7"/>
    <mergeCell ref="G6:G7"/>
    <mergeCell ref="D5:E5"/>
    <mergeCell ref="D6:D7"/>
    <mergeCell ref="E6:E7"/>
  </mergeCells>
  <pageMargins left="0.5" right="0.5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Quý II.2026</vt:lpstr>
      <vt:lpstr>'Quý II.2026'!Print_Area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TCLOI</cp:lastModifiedBy>
  <cp:lastPrinted>2026-07-23T03:17:47Z</cp:lastPrinted>
  <dcterms:created xsi:type="dcterms:W3CDTF">2018-08-22T07:49:45Z</dcterms:created>
  <dcterms:modified xsi:type="dcterms:W3CDTF">2026-07-23T03:41:01Z</dcterms:modified>
</cp:coreProperties>
</file>